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9765" windowHeight="405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5" l="1"/>
  <c r="E6" i="4"/>
  <c r="E7" i="4"/>
  <c r="E8" i="4"/>
  <c r="E9" i="4"/>
  <c r="E10" i="4"/>
  <c r="E11" i="4"/>
  <c r="E12" i="4"/>
  <c r="E13" i="4"/>
  <c r="E14" i="4"/>
  <c r="E15" i="4"/>
  <c r="E16" i="4"/>
  <c r="E5" i="4"/>
  <c r="D6" i="4"/>
  <c r="D7" i="4"/>
  <c r="D8" i="4"/>
  <c r="D9" i="4"/>
  <c r="D10" i="4"/>
  <c r="D11" i="4"/>
  <c r="D12" i="4"/>
  <c r="D13" i="4"/>
  <c r="D14" i="4"/>
  <c r="D15" i="4"/>
  <c r="D16" i="4"/>
  <c r="D5" i="4"/>
  <c r="C12" i="4"/>
  <c r="B12" i="4"/>
  <c r="E5" i="3"/>
  <c r="E7" i="3"/>
  <c r="E9" i="3"/>
  <c r="E10" i="3"/>
  <c r="E12" i="3"/>
  <c r="E13" i="3"/>
  <c r="E14" i="3"/>
  <c r="E15" i="3"/>
  <c r="E16" i="3"/>
  <c r="E17" i="3"/>
  <c r="E18" i="3"/>
  <c r="E19" i="3"/>
  <c r="E22" i="3"/>
  <c r="E23" i="3"/>
  <c r="E24" i="3"/>
  <c r="E25" i="3"/>
  <c r="E26" i="3"/>
  <c r="E27" i="3"/>
  <c r="E31" i="3"/>
  <c r="E32" i="3"/>
  <c r="E33" i="3"/>
  <c r="E34" i="3"/>
  <c r="E35" i="3"/>
  <c r="E4" i="3"/>
  <c r="D5" i="3"/>
  <c r="D7" i="3"/>
  <c r="D8" i="3"/>
  <c r="D9" i="3"/>
  <c r="D10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4" i="3"/>
  <c r="C34" i="3"/>
  <c r="B34" i="3"/>
  <c r="C17" i="3"/>
  <c r="B17" i="3"/>
  <c r="C10" i="3"/>
  <c r="B10" i="3"/>
  <c r="E8" i="2"/>
  <c r="E9" i="2"/>
  <c r="E10" i="2"/>
  <c r="E11" i="2"/>
  <c r="E13" i="2"/>
  <c r="E14" i="2"/>
  <c r="E15" i="2"/>
  <c r="E16" i="2"/>
  <c r="E7" i="2"/>
  <c r="D9" i="2"/>
  <c r="D8" i="2"/>
  <c r="D10" i="2"/>
  <c r="D11" i="2"/>
  <c r="D13" i="2"/>
  <c r="D14" i="2"/>
  <c r="D15" i="2"/>
  <c r="D16" i="2"/>
  <c r="D7" i="2"/>
  <c r="E6" i="2"/>
  <c r="D6" i="2"/>
  <c r="E5" i="2"/>
  <c r="D5" i="2"/>
  <c r="C12" i="2" l="1"/>
  <c r="E12" i="2" s="1"/>
  <c r="B12" i="2"/>
  <c r="D12" i="2" s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10" i="1"/>
  <c r="E9" i="1"/>
  <c r="E8" i="1"/>
  <c r="E6" i="1"/>
  <c r="D6" i="1"/>
  <c r="D36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11" i="1"/>
  <c r="D9" i="1"/>
  <c r="D10" i="1"/>
  <c r="D8" i="1"/>
  <c r="D7" i="1"/>
  <c r="D5" i="1"/>
  <c r="E5" i="1"/>
  <c r="C35" i="1"/>
  <c r="B35" i="1"/>
  <c r="C18" i="1"/>
  <c r="B18" i="1"/>
  <c r="C11" i="1"/>
  <c r="B11" i="1"/>
  <c r="D12" i="1"/>
  <c r="B12" i="1"/>
  <c r="E11" i="3"/>
  <c r="B11" i="3"/>
  <c r="D11" i="3"/>
</calcChain>
</file>

<file path=xl/sharedStrings.xml><?xml version="1.0" encoding="utf-8"?>
<sst xmlns="http://schemas.openxmlformats.org/spreadsheetml/2006/main" count="140" uniqueCount="93">
  <si>
    <t>Receivable from insurance companies</t>
  </si>
  <si>
    <t>Inventories</t>
  </si>
  <si>
    <t>Refundable income taxes</t>
  </si>
  <si>
    <t>Prepaid expenses</t>
  </si>
  <si>
    <t>Total current assets</t>
  </si>
  <si>
    <t>Other assets</t>
  </si>
  <si>
    <t>Current liabilities:</t>
  </si>
  <si>
    <t>Accounts payable</t>
  </si>
  <si>
    <t>Accrued expenses</t>
  </si>
  <si>
    <t>Accrued income taxes</t>
  </si>
  <si>
    <t>Total current liabilities</t>
  </si>
  <si>
    <t>Claims payable and other liabilities</t>
  </si>
  <si>
    <t>Deferred income taxes</t>
  </si>
  <si>
    <t>Paid-in capital</t>
  </si>
  <si>
    <t>Retained earnings</t>
  </si>
  <si>
    <t>Total stockholders’ equity</t>
  </si>
  <si>
    <t>Total liabilities and stockholders’ equity</t>
  </si>
  <si>
    <t xml:space="preserve">Assets: </t>
  </si>
  <si>
    <t xml:space="preserve">Current Assets: </t>
  </si>
  <si>
    <t xml:space="preserve">Cash and cash equivalents </t>
  </si>
  <si>
    <t>AccoAccounts receivable, less allowance of $3,260 in 2018 and 2017</t>
  </si>
  <si>
    <t>Property, plant and equipment:</t>
  </si>
  <si>
    <t>Land and buildings</t>
  </si>
  <si>
    <t>Machinery and equipment</t>
  </si>
  <si>
    <t>Construction-in-process</t>
  </si>
  <si>
    <t>Accumulated depreciation</t>
  </si>
  <si>
    <t xml:space="preserve">Total assets </t>
  </si>
  <si>
    <t>Liabilities and Stockholders’ Equity</t>
  </si>
  <si>
    <t>Commitments and contingencies</t>
  </si>
  <si>
    <t>Stockholders’ equity:</t>
  </si>
  <si>
    <t>Preferred Stock:</t>
  </si>
  <si>
    <t>Common Stoc</t>
  </si>
  <si>
    <t>_</t>
  </si>
  <si>
    <t>percent</t>
  </si>
  <si>
    <t xml:space="preserve">percent </t>
  </si>
  <si>
    <t>base value = total assets</t>
  </si>
  <si>
    <t xml:space="preserve">Income Statement common-size analysis </t>
  </si>
  <si>
    <t xml:space="preserve">Sales/Revenue </t>
  </si>
  <si>
    <t>Cost of Goods Sold (COGS) incl. D&amp;A</t>
  </si>
  <si>
    <t>EBIT</t>
  </si>
  <si>
    <t>Pretax Income</t>
  </si>
  <si>
    <t>Millions of US $</t>
  </si>
  <si>
    <t xml:space="preserve">Gross Profit </t>
  </si>
  <si>
    <t xml:space="preserve">Operating Expenses </t>
  </si>
  <si>
    <t xml:space="preserve">Operating Income </t>
  </si>
  <si>
    <t>Total Non-Operating Income/Expenses</t>
  </si>
  <si>
    <t xml:space="preserve">Income after taxes </t>
  </si>
  <si>
    <t xml:space="preserve">Income from Continous Operations </t>
  </si>
  <si>
    <t xml:space="preserve">Net Income </t>
  </si>
  <si>
    <t>EBITDA</t>
  </si>
  <si>
    <t>Bases value = revenue</t>
  </si>
  <si>
    <t>Balance sheet common size analysis (in thousands USD)</t>
  </si>
  <si>
    <t>Increase/Decrease</t>
  </si>
  <si>
    <t>Amount</t>
  </si>
  <si>
    <t xml:space="preserve">Percentage </t>
  </si>
  <si>
    <t>Comparative balance sheet with horizontal analysis</t>
  </si>
  <si>
    <t>Comparative income statement with horizontal analysis</t>
  </si>
  <si>
    <t xml:space="preserve">Increase/derease </t>
  </si>
  <si>
    <t>Percent</t>
  </si>
  <si>
    <t>cash coverage ratio is calculated by adding cash and cash equivalents and dividing by the total current liabilities of a company</t>
  </si>
  <si>
    <t>Cash ratio</t>
  </si>
  <si>
    <t>Formula</t>
  </si>
  <si>
    <t>Company's</t>
  </si>
  <si>
    <t>ROE</t>
  </si>
  <si>
    <t>The return on equity ratio formula is calculated by dividing net income by shareholder’s equity</t>
  </si>
  <si>
    <t>Return on equity measures a corporation's profitability by revealing how much profit a company generates with the money shareholders have invested</t>
  </si>
  <si>
    <t xml:space="preserve">Explanantion </t>
  </si>
  <si>
    <t>ROA</t>
  </si>
  <si>
    <t>Measures how profitable a company is relative to its total assets</t>
  </si>
  <si>
    <t>calculated by dividing net income by the sum of fixed assets and working capital.</t>
  </si>
  <si>
    <t>Sanderson Farms's Total Inventories for the three months ended in Jul. 2019 was $296 Mil. Sanderson Farms's Cost of Goods Sold for the three months ended in Jul. 2019 was $824 Mil. Hence, Sanderson Farms's days inventory for the three months ended in Jul. 2019</t>
  </si>
  <si>
    <t>32.76.</t>
  </si>
  <si>
    <t>calculated by dividing the ending inventory by the cost of goods sold for the period and multiplying it by 365.</t>
  </si>
  <si>
    <t xml:space="preserve">Days Inventory </t>
  </si>
  <si>
    <t>It is calculated as a company's Total Current Assets divides by its Total Current Liabilities.</t>
  </si>
  <si>
    <t>Sanderson Farms has a current ratio of 2.94. It generally indicates good short-term financial strength.</t>
  </si>
  <si>
    <t>Current ratio</t>
  </si>
  <si>
    <t xml:space="preserve">Ratio Analysis (2019) </t>
  </si>
  <si>
    <t>calculated as Revenue divided by Total Assets.</t>
  </si>
  <si>
    <t>Asset Turnover</t>
  </si>
  <si>
    <t>0.54.</t>
  </si>
  <si>
    <t>it is a good sign if a company's asset turnover is consistent or even increases. If a company's asset grows faster than sales, its asset turnover will decline, which can be a warning sign.</t>
  </si>
  <si>
    <t xml:space="preserve">Inventory Turnover </t>
  </si>
  <si>
    <t>calculated as Cost of Goods Sold divided by Total Inventories</t>
  </si>
  <si>
    <t>2.79.</t>
  </si>
  <si>
    <t>An average inventory is a better indication.</t>
  </si>
  <si>
    <t>calculated as a company's Total Current Assets excludes Total Inventories divides by its Total Current Liabilities</t>
  </si>
  <si>
    <t>Quick ratio</t>
  </si>
  <si>
    <t>Sanderson Farms has a quick ratio of 1.41. It generally indicates good short-term financial strength.</t>
  </si>
  <si>
    <t>It equals Days Sales Outstanding + Days Inventory - Days Payable</t>
  </si>
  <si>
    <t>Cash Conversion Cycle</t>
  </si>
  <si>
    <t xml:space="preserve">The CCC is one of several tools that can help you evaluate management, especially if it is calculated for several consecutive time periods and for several competitors. This is not a very pleasing one but the prosepcts are good. </t>
  </si>
  <si>
    <t xml:space="preserve">This is an indication that the company is stable in terms of cash when it comes to settling short term liabilities. Although, the value is still a medium one.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</si>
</sst>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.5"/>
      <color rgb="FF454545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44" fontId="0" fillId="0" borderId="0" xfId="1" applyFont="1"/>
    <xf numFmtId="0" fontId="3" fillId="0" borderId="0" xfId="0" applyFont="1"/>
    <xf numFmtId="9" fontId="0" fillId="0" borderId="0" xfId="2" applyFont="1"/>
    <xf numFmtId="9" fontId="2" fillId="0" borderId="0" xfId="2" applyFont="1"/>
    <xf numFmtId="0" fontId="4" fillId="0" borderId="0" xfId="0" applyFont="1" applyAlignment="1">
      <alignment vertical="center" wrapText="1"/>
    </xf>
    <xf numFmtId="0" fontId="0" fillId="0" borderId="0" xfId="0" applyFont="1"/>
    <xf numFmtId="3" fontId="5" fillId="0" borderId="0" xfId="0" applyNumberFormat="1" applyFont="1"/>
    <xf numFmtId="0" fontId="5" fillId="0" borderId="0" xfId="0" applyFont="1"/>
    <xf numFmtId="3" fontId="0" fillId="0" borderId="0" xfId="0" applyNumberFormat="1" applyFont="1"/>
    <xf numFmtId="44" fontId="0" fillId="0" borderId="0" xfId="0" applyNumberFormat="1" applyFont="1"/>
    <xf numFmtId="0" fontId="0" fillId="0" borderId="0" xfId="0" applyFont="1" applyAlignment="1">
      <alignment wrapText="1"/>
    </xf>
    <xf numFmtId="0" fontId="6" fillId="0" borderId="0" xfId="0" applyFont="1"/>
    <xf numFmtId="44" fontId="5" fillId="0" borderId="0" xfId="1" applyFont="1"/>
    <xf numFmtId="44" fontId="2" fillId="0" borderId="0" xfId="1" applyFont="1"/>
    <xf numFmtId="0" fontId="0" fillId="0" borderId="0" xfId="0" applyAlignment="1">
      <alignment horizontal="righ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opLeftCell="A4" zoomScale="80" zoomScaleNormal="80" workbookViewId="0">
      <selection activeCell="G20" sqref="G20"/>
    </sheetView>
  </sheetViews>
  <sheetFormatPr defaultRowHeight="15" x14ac:dyDescent="0.25"/>
  <cols>
    <col min="1" max="1" width="43.140625" style="8" customWidth="1"/>
    <col min="2" max="2" width="17.7109375" style="8" customWidth="1"/>
    <col min="3" max="3" width="25.42578125" style="8" customWidth="1"/>
    <col min="4" max="4" width="13" style="8" customWidth="1"/>
    <col min="5" max="5" width="12.5703125" style="8" customWidth="1"/>
    <col min="6" max="16384" width="9.140625" style="8"/>
  </cols>
  <sheetData>
    <row r="1" spans="1:5" ht="18.75" x14ac:dyDescent="0.3">
      <c r="B1" s="4" t="s">
        <v>51</v>
      </c>
    </row>
    <row r="2" spans="1:5" x14ac:dyDescent="0.25">
      <c r="B2" s="8">
        <v>2018</v>
      </c>
      <c r="C2" s="8">
        <v>2019</v>
      </c>
      <c r="D2" s="8">
        <v>2018</v>
      </c>
      <c r="E2" s="8">
        <v>2019</v>
      </c>
    </row>
    <row r="3" spans="1:5" x14ac:dyDescent="0.25">
      <c r="A3" s="8" t="s">
        <v>17</v>
      </c>
      <c r="B3" s="3"/>
      <c r="C3" s="3"/>
      <c r="D3" s="8" t="s">
        <v>35</v>
      </c>
    </row>
    <row r="4" spans="1:5" x14ac:dyDescent="0.25">
      <c r="A4" s="8" t="s">
        <v>18</v>
      </c>
      <c r="B4" s="3"/>
      <c r="C4" s="3"/>
      <c r="D4" s="8" t="s">
        <v>33</v>
      </c>
      <c r="E4" s="8" t="s">
        <v>34</v>
      </c>
    </row>
    <row r="5" spans="1:5" x14ac:dyDescent="0.25">
      <c r="A5" s="8" t="s">
        <v>19</v>
      </c>
      <c r="B5" s="3">
        <v>121193</v>
      </c>
      <c r="C5" s="3">
        <v>419285</v>
      </c>
      <c r="D5" s="6">
        <f>B5/B20</f>
        <v>7.3032468784650237E-2</v>
      </c>
      <c r="E5" s="6">
        <f>C5/C20</f>
        <v>0.24190779942570084</v>
      </c>
    </row>
    <row r="6" spans="1:5" ht="30" x14ac:dyDescent="0.25">
      <c r="A6" s="13" t="s">
        <v>20</v>
      </c>
      <c r="B6" s="3">
        <v>121932</v>
      </c>
      <c r="C6" s="3">
        <v>138868</v>
      </c>
      <c r="D6" s="6">
        <f>B6/B20</f>
        <v>7.347779973967121E-2</v>
      </c>
      <c r="E6" s="6">
        <f>C6/C20</f>
        <v>8.0120329347933325E-2</v>
      </c>
    </row>
    <row r="7" spans="1:5" x14ac:dyDescent="0.25">
      <c r="A7" s="8" t="s">
        <v>0</v>
      </c>
      <c r="B7" s="3">
        <v>7094</v>
      </c>
      <c r="C7" s="3" t="s">
        <v>32</v>
      </c>
      <c r="D7" s="6">
        <f>B7/B20</f>
        <v>4.2749361230294556E-3</v>
      </c>
      <c r="E7" s="6">
        <v>0</v>
      </c>
    </row>
    <row r="8" spans="1:5" x14ac:dyDescent="0.25">
      <c r="A8" s="8" t="s">
        <v>1</v>
      </c>
      <c r="B8" s="3">
        <v>240056</v>
      </c>
      <c r="C8" s="3">
        <v>252765</v>
      </c>
      <c r="D8" s="6">
        <f>B8/B20</f>
        <v>0.14466084944318566</v>
      </c>
      <c r="E8" s="6">
        <f>C8/C20</f>
        <v>0.14583356171061992</v>
      </c>
    </row>
    <row r="9" spans="1:5" x14ac:dyDescent="0.25">
      <c r="A9" s="8" t="s">
        <v>2</v>
      </c>
      <c r="B9" s="3">
        <v>32974</v>
      </c>
      <c r="C9" s="3"/>
      <c r="D9" s="6">
        <f t="shared" ref="D9:E11" si="0">B9/B$20</f>
        <v>1.9870558742708384E-2</v>
      </c>
      <c r="E9" s="6">
        <f t="shared" si="0"/>
        <v>0</v>
      </c>
    </row>
    <row r="10" spans="1:5" x14ac:dyDescent="0.25">
      <c r="A10" s="8" t="s">
        <v>3</v>
      </c>
      <c r="B10" s="3">
        <v>43240</v>
      </c>
      <c r="C10" s="3">
        <v>38620</v>
      </c>
      <c r="D10" s="6">
        <f t="shared" si="0"/>
        <v>2.6056983078628936E-2</v>
      </c>
      <c r="E10" s="6">
        <f t="shared" si="0"/>
        <v>2.2281930462145237E-2</v>
      </c>
    </row>
    <row r="11" spans="1:5" x14ac:dyDescent="0.25">
      <c r="A11" s="8" t="s">
        <v>4</v>
      </c>
      <c r="B11" s="3">
        <f>SUM(B5:B10)</f>
        <v>566489</v>
      </c>
      <c r="C11" s="3">
        <f>SUM(C5:C10)</f>
        <v>849538</v>
      </c>
      <c r="D11" s="6">
        <f t="shared" si="0"/>
        <v>0.34137359591187388</v>
      </c>
      <c r="E11" s="6">
        <f t="shared" si="0"/>
        <v>0.49014362094639929</v>
      </c>
    </row>
    <row r="12" spans="1:5" x14ac:dyDescent="0.25">
      <c r="A12" s="8" t="s">
        <v>21</v>
      </c>
      <c r="B12" s="3">
        <f ca="1">B12:C36</f>
        <v>0</v>
      </c>
      <c r="C12" s="3"/>
      <c r="D12" s="6">
        <f t="shared" ref="D12:D35" ca="1" si="1">B12/B$20</f>
        <v>2.6056983078628936E-2</v>
      </c>
      <c r="E12" s="6">
        <f t="shared" ref="E12:E36" si="2">C12/C$20</f>
        <v>0</v>
      </c>
    </row>
    <row r="13" spans="1:5" x14ac:dyDescent="0.25">
      <c r="A13" s="8" t="s">
        <v>22</v>
      </c>
      <c r="B13" s="3">
        <v>716754</v>
      </c>
      <c r="C13" s="3">
        <v>685811</v>
      </c>
      <c r="D13" s="6">
        <f t="shared" si="1"/>
        <v>0.43192522778768744</v>
      </c>
      <c r="E13" s="6">
        <f t="shared" si="2"/>
        <v>0.39568081336546579</v>
      </c>
    </row>
    <row r="14" spans="1:5" x14ac:dyDescent="0.25">
      <c r="A14" s="8" t="s">
        <v>23</v>
      </c>
      <c r="B14" s="3">
        <v>1017368</v>
      </c>
      <c r="C14" s="3">
        <v>906084</v>
      </c>
      <c r="D14" s="6">
        <f t="shared" si="1"/>
        <v>0.61307911102540613</v>
      </c>
      <c r="E14" s="6">
        <f t="shared" si="2"/>
        <v>0.52276801348685675</v>
      </c>
    </row>
    <row r="15" spans="1:5" x14ac:dyDescent="0.25">
      <c r="A15" s="8" t="s">
        <v>24</v>
      </c>
      <c r="B15" s="3">
        <v>227375</v>
      </c>
      <c r="C15" s="3">
        <v>65189</v>
      </c>
      <c r="D15" s="6">
        <f t="shared" si="1"/>
        <v>0.13701911488212892</v>
      </c>
      <c r="E15" s="6">
        <f t="shared" si="2"/>
        <v>3.7610998573194873E-2</v>
      </c>
    </row>
    <row r="16" spans="1:5" x14ac:dyDescent="0.25">
      <c r="B16" s="3">
        <v>1961497</v>
      </c>
      <c r="C16" s="3">
        <v>1657084</v>
      </c>
      <c r="D16" s="6">
        <f t="shared" si="1"/>
        <v>1.1820234536952225</v>
      </c>
      <c r="E16" s="6">
        <f t="shared" si="2"/>
        <v>0.95605982542551737</v>
      </c>
    </row>
    <row r="17" spans="1:5" x14ac:dyDescent="0.25">
      <c r="A17" s="8" t="s">
        <v>25</v>
      </c>
      <c r="B17" s="3">
        <v>-873909</v>
      </c>
      <c r="C17" s="3">
        <v>-780276</v>
      </c>
      <c r="D17" s="6">
        <f t="shared" si="1"/>
        <v>-0.5266288627488791</v>
      </c>
      <c r="E17" s="6">
        <f t="shared" si="2"/>
        <v>-0.45018269221338264</v>
      </c>
    </row>
    <row r="18" spans="1:5" x14ac:dyDescent="0.25">
      <c r="B18" s="3">
        <f>SUM(B16:B17)</f>
        <v>1087588</v>
      </c>
      <c r="C18" s="3">
        <f>SUM(C16:C17)</f>
        <v>876808</v>
      </c>
      <c r="D18" s="6">
        <f t="shared" si="1"/>
        <v>0.65539459094634334</v>
      </c>
      <c r="E18" s="6">
        <f t="shared" si="2"/>
        <v>0.50587713321213468</v>
      </c>
    </row>
    <row r="19" spans="1:5" x14ac:dyDescent="0.25">
      <c r="A19" s="8" t="s">
        <v>5</v>
      </c>
      <c r="B19" s="3">
        <v>5363</v>
      </c>
      <c r="C19" s="3">
        <v>6897</v>
      </c>
      <c r="D19" s="6">
        <f t="shared" si="1"/>
        <v>3.23181314178277E-3</v>
      </c>
      <c r="E19" s="6">
        <f t="shared" si="2"/>
        <v>3.9792458414659691E-3</v>
      </c>
    </row>
    <row r="20" spans="1:5" x14ac:dyDescent="0.25">
      <c r="A20" s="8" t="s">
        <v>26</v>
      </c>
      <c r="B20" s="3">
        <v>1659440</v>
      </c>
      <c r="C20" s="3">
        <v>1733243</v>
      </c>
      <c r="D20" s="6">
        <f t="shared" si="1"/>
        <v>1</v>
      </c>
      <c r="E20" s="6">
        <f t="shared" si="2"/>
        <v>1</v>
      </c>
    </row>
    <row r="21" spans="1:5" x14ac:dyDescent="0.25">
      <c r="A21" s="1" t="s">
        <v>27</v>
      </c>
      <c r="B21" s="3"/>
      <c r="C21" s="3"/>
      <c r="D21" s="6">
        <f t="shared" si="1"/>
        <v>0</v>
      </c>
      <c r="E21" s="6">
        <f t="shared" si="2"/>
        <v>0</v>
      </c>
    </row>
    <row r="22" spans="1:5" x14ac:dyDescent="0.25">
      <c r="A22" s="8" t="s">
        <v>6</v>
      </c>
      <c r="B22" s="3"/>
      <c r="C22" s="3"/>
      <c r="D22" s="6">
        <f t="shared" si="1"/>
        <v>0</v>
      </c>
      <c r="E22" s="6">
        <f t="shared" si="2"/>
        <v>0</v>
      </c>
    </row>
    <row r="23" spans="1:5" x14ac:dyDescent="0.25">
      <c r="A23" s="8" t="s">
        <v>7</v>
      </c>
      <c r="B23" s="3">
        <v>128936</v>
      </c>
      <c r="C23" s="3">
        <v>90904</v>
      </c>
      <c r="D23" s="6">
        <f t="shared" si="1"/>
        <v>7.7698500699031003E-2</v>
      </c>
      <c r="E23" s="6">
        <f t="shared" si="2"/>
        <v>5.2447348698364857E-2</v>
      </c>
    </row>
    <row r="24" spans="1:5" x14ac:dyDescent="0.25">
      <c r="A24" s="8" t="s">
        <v>8</v>
      </c>
      <c r="B24" s="3">
        <v>69953</v>
      </c>
      <c r="C24" s="3">
        <v>101168</v>
      </c>
      <c r="D24" s="6">
        <f t="shared" si="1"/>
        <v>4.2154582268717156E-2</v>
      </c>
      <c r="E24" s="6">
        <f t="shared" si="2"/>
        <v>5.8369195779241573E-2</v>
      </c>
    </row>
    <row r="25" spans="1:5" x14ac:dyDescent="0.25">
      <c r="A25" s="8" t="s">
        <v>9</v>
      </c>
      <c r="B25" s="3"/>
      <c r="C25" s="3">
        <v>6649</v>
      </c>
      <c r="D25" s="6">
        <f t="shared" si="1"/>
        <v>0</v>
      </c>
      <c r="E25" s="6">
        <f t="shared" si="2"/>
        <v>3.836161461491551E-3</v>
      </c>
    </row>
    <row r="26" spans="1:5" x14ac:dyDescent="0.25">
      <c r="A26" s="8" t="s">
        <v>10</v>
      </c>
      <c r="B26" s="3">
        <v>198889</v>
      </c>
      <c r="C26" s="3">
        <v>198721</v>
      </c>
      <c r="D26" s="6">
        <f t="shared" si="1"/>
        <v>0.11985308296774816</v>
      </c>
      <c r="E26" s="6">
        <f t="shared" si="2"/>
        <v>0.11465270593909797</v>
      </c>
    </row>
    <row r="27" spans="1:5" x14ac:dyDescent="0.25">
      <c r="A27" s="8" t="s">
        <v>11</v>
      </c>
      <c r="B27" s="3">
        <v>9865</v>
      </c>
      <c r="C27" s="3">
        <v>9762</v>
      </c>
      <c r="D27" s="6">
        <f t="shared" si="1"/>
        <v>5.9447765511256813E-3</v>
      </c>
      <c r="E27" s="6">
        <f t="shared" si="2"/>
        <v>5.6322166020575304E-3</v>
      </c>
    </row>
    <row r="28" spans="1:5" x14ac:dyDescent="0.25">
      <c r="A28" s="8" t="s">
        <v>12</v>
      </c>
      <c r="B28" s="3">
        <v>62793</v>
      </c>
      <c r="C28" s="3">
        <v>91898</v>
      </c>
      <c r="D28" s="6">
        <f t="shared" si="1"/>
        <v>3.7839873692329939E-2</v>
      </c>
      <c r="E28" s="6">
        <f t="shared" si="2"/>
        <v>5.3020840124552646E-2</v>
      </c>
    </row>
    <row r="29" spans="1:5" x14ac:dyDescent="0.25">
      <c r="A29" s="8" t="s">
        <v>28</v>
      </c>
      <c r="B29" s="3"/>
      <c r="C29" s="3"/>
      <c r="D29" s="6">
        <f t="shared" si="1"/>
        <v>0</v>
      </c>
      <c r="E29" s="6">
        <f t="shared" si="2"/>
        <v>0</v>
      </c>
    </row>
    <row r="30" spans="1:5" x14ac:dyDescent="0.25">
      <c r="A30" s="8" t="s">
        <v>29</v>
      </c>
      <c r="B30" s="3"/>
      <c r="C30" s="3"/>
      <c r="D30" s="6">
        <f t="shared" si="1"/>
        <v>0</v>
      </c>
      <c r="E30" s="6">
        <f t="shared" si="2"/>
        <v>0</v>
      </c>
    </row>
    <row r="31" spans="1:5" x14ac:dyDescent="0.25">
      <c r="A31" s="8" t="s">
        <v>30</v>
      </c>
      <c r="B31" s="3"/>
      <c r="C31" s="3"/>
      <c r="D31" s="6">
        <f t="shared" si="1"/>
        <v>0</v>
      </c>
      <c r="E31" s="6">
        <f t="shared" si="2"/>
        <v>0</v>
      </c>
    </row>
    <row r="32" spans="1:5" x14ac:dyDescent="0.25">
      <c r="A32" s="8" t="s">
        <v>31</v>
      </c>
      <c r="B32" s="3">
        <v>22100</v>
      </c>
      <c r="C32" s="3">
        <v>22803</v>
      </c>
      <c r="D32" s="6">
        <f t="shared" si="1"/>
        <v>1.3317745745552717E-2</v>
      </c>
      <c r="E32" s="6">
        <f t="shared" si="2"/>
        <v>1.3156262566760691E-2</v>
      </c>
    </row>
    <row r="33" spans="1:5" x14ac:dyDescent="0.25">
      <c r="A33" s="8" t="s">
        <v>13</v>
      </c>
      <c r="B33" s="3">
        <v>81269</v>
      </c>
      <c r="C33" s="3">
        <v>134999</v>
      </c>
      <c r="D33" s="6">
        <f t="shared" si="1"/>
        <v>4.8973750180783877E-2</v>
      </c>
      <c r="E33" s="6">
        <f t="shared" si="2"/>
        <v>7.788809762970339E-2</v>
      </c>
    </row>
    <row r="34" spans="1:5" x14ac:dyDescent="0.25">
      <c r="A34" s="8" t="s">
        <v>14</v>
      </c>
      <c r="B34" s="3">
        <v>1284524</v>
      </c>
      <c r="C34" s="3">
        <v>1275060</v>
      </c>
      <c r="D34" s="6">
        <f t="shared" si="1"/>
        <v>0.77407077086245968</v>
      </c>
      <c r="E34" s="6">
        <f t="shared" si="2"/>
        <v>0.73564987713782781</v>
      </c>
    </row>
    <row r="35" spans="1:5" x14ac:dyDescent="0.25">
      <c r="A35" s="8" t="s">
        <v>15</v>
      </c>
      <c r="B35" s="3">
        <f>SUM(B32:B34)</f>
        <v>1387893</v>
      </c>
      <c r="C35" s="3">
        <f>SUM(C32:C34)</f>
        <v>1432862</v>
      </c>
      <c r="D35" s="6">
        <f t="shared" si="1"/>
        <v>0.83636226678879622</v>
      </c>
      <c r="E35" s="6">
        <f t="shared" si="2"/>
        <v>0.82669423733429181</v>
      </c>
    </row>
    <row r="36" spans="1:5" x14ac:dyDescent="0.25">
      <c r="A36" s="8" t="s">
        <v>16</v>
      </c>
      <c r="B36" s="3">
        <v>1659440</v>
      </c>
      <c r="C36" s="3">
        <v>1733243</v>
      </c>
      <c r="D36" s="6">
        <f>B36/B$20</f>
        <v>1</v>
      </c>
      <c r="E36" s="6">
        <f t="shared" si="2"/>
        <v>1</v>
      </c>
    </row>
    <row r="37" spans="1:5" x14ac:dyDescent="0.25">
      <c r="B37" s="11"/>
    </row>
    <row r="38" spans="1:5" x14ac:dyDescent="0.25">
      <c r="B38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="80" zoomScaleNormal="80" workbookViewId="0">
      <selection activeCell="A2" sqref="A2:E17"/>
    </sheetView>
  </sheetViews>
  <sheetFormatPr defaultRowHeight="15" x14ac:dyDescent="0.25"/>
  <cols>
    <col min="1" max="1" width="39.85546875" customWidth="1"/>
    <col min="2" max="2" width="12.140625" customWidth="1"/>
    <col min="3" max="3" width="12.42578125" customWidth="1"/>
  </cols>
  <sheetData>
    <row r="1" spans="1:5" x14ac:dyDescent="0.25">
      <c r="B1" t="s">
        <v>36</v>
      </c>
    </row>
    <row r="2" spans="1:5" x14ac:dyDescent="0.25">
      <c r="A2" s="8"/>
      <c r="B2" s="8" t="s">
        <v>41</v>
      </c>
      <c r="C2" s="8"/>
      <c r="D2" s="8" t="s">
        <v>50</v>
      </c>
      <c r="E2" s="8"/>
    </row>
    <row r="3" spans="1:5" x14ac:dyDescent="0.25">
      <c r="A3" s="8"/>
      <c r="B3" s="8"/>
      <c r="C3" s="8"/>
      <c r="D3" s="8"/>
      <c r="E3" s="8"/>
    </row>
    <row r="4" spans="1:5" x14ac:dyDescent="0.25">
      <c r="A4" s="8"/>
      <c r="B4" s="8">
        <v>2018</v>
      </c>
      <c r="C4" s="8">
        <v>2017</v>
      </c>
      <c r="D4" s="1">
        <v>2018</v>
      </c>
      <c r="E4" s="1">
        <v>2017</v>
      </c>
    </row>
    <row r="5" spans="1:5" x14ac:dyDescent="0.25">
      <c r="A5" s="8" t="s">
        <v>37</v>
      </c>
      <c r="B5" s="9">
        <v>3236</v>
      </c>
      <c r="C5" s="8">
        <v>3342</v>
      </c>
      <c r="D5" s="6">
        <f>B5/B5</f>
        <v>1</v>
      </c>
      <c r="E5" s="6">
        <f>C5/C5</f>
        <v>1</v>
      </c>
    </row>
    <row r="6" spans="1:5" x14ac:dyDescent="0.25">
      <c r="A6" s="10" t="s">
        <v>38</v>
      </c>
      <c r="B6" s="8">
        <v>2975</v>
      </c>
      <c r="C6" s="8">
        <v>2700</v>
      </c>
      <c r="D6" s="6">
        <f>B6/B5</f>
        <v>0.919344870210136</v>
      </c>
      <c r="E6" s="6">
        <f>C6/C5</f>
        <v>0.80789946140035906</v>
      </c>
    </row>
    <row r="7" spans="1:5" x14ac:dyDescent="0.25">
      <c r="A7" s="10" t="s">
        <v>42</v>
      </c>
      <c r="B7" s="8">
        <v>261.26499999999999</v>
      </c>
      <c r="C7" s="8">
        <v>642</v>
      </c>
      <c r="D7" s="6">
        <f>B7/B$5</f>
        <v>8.0737021013597032E-2</v>
      </c>
      <c r="E7" s="6">
        <f>C7/C$5</f>
        <v>0.19210053859964094</v>
      </c>
    </row>
    <row r="8" spans="1:5" x14ac:dyDescent="0.25">
      <c r="A8" s="10" t="s">
        <v>43</v>
      </c>
      <c r="B8" s="8">
        <v>3206.3040000000001</v>
      </c>
      <c r="C8" s="8">
        <v>2916.9870000000001</v>
      </c>
      <c r="D8" s="6">
        <f>B8/B$5</f>
        <v>0.99082323856613108</v>
      </c>
      <c r="E8" s="6">
        <f>C8/C$5</f>
        <v>0.87282675044883307</v>
      </c>
    </row>
    <row r="9" spans="1:5" x14ac:dyDescent="0.25">
      <c r="A9" s="10" t="s">
        <v>44</v>
      </c>
      <c r="B9" s="8">
        <v>29.7</v>
      </c>
      <c r="C9" s="8">
        <v>425.23899999999998</v>
      </c>
      <c r="D9" s="6">
        <f>B9/B$5</f>
        <v>9.1779975278121137E-3</v>
      </c>
      <c r="E9" s="6">
        <f>C9/C$5</f>
        <v>0.12724087372830639</v>
      </c>
    </row>
    <row r="10" spans="1:5" x14ac:dyDescent="0.25">
      <c r="A10" s="10" t="s">
        <v>45</v>
      </c>
      <c r="B10" s="8">
        <v>0.85699999999999998</v>
      </c>
      <c r="C10" s="8">
        <v>-0.70899999999999996</v>
      </c>
      <c r="D10" s="6">
        <f>B10/B$5</f>
        <v>2.6483312731767611E-4</v>
      </c>
      <c r="E10" s="6">
        <f>C10/C$5</f>
        <v>-2.1214841412327945E-4</v>
      </c>
    </row>
    <row r="11" spans="1:5" x14ac:dyDescent="0.25">
      <c r="A11" s="10" t="s">
        <v>40</v>
      </c>
      <c r="B11" s="8">
        <v>30.556999999999999</v>
      </c>
      <c r="C11" s="8">
        <v>424.53</v>
      </c>
      <c r="D11" s="6">
        <f>B11/B$5</f>
        <v>9.44283065512979E-3</v>
      </c>
      <c r="E11" s="6">
        <f>C11/C$5</f>
        <v>0.12702872531418311</v>
      </c>
    </row>
    <row r="12" spans="1:5" x14ac:dyDescent="0.25">
      <c r="A12" s="10" t="s">
        <v>46</v>
      </c>
      <c r="B12" s="11">
        <f>B13</f>
        <v>61.430999999999997</v>
      </c>
      <c r="C12" s="11">
        <f>C13</f>
        <v>279.745</v>
      </c>
      <c r="D12" s="6">
        <f>B12/B$5</f>
        <v>1.8983621755253397E-2</v>
      </c>
      <c r="E12" s="6">
        <f>C12/C$5</f>
        <v>8.3705864751645723E-2</v>
      </c>
    </row>
    <row r="13" spans="1:5" x14ac:dyDescent="0.25">
      <c r="A13" s="10" t="s">
        <v>47</v>
      </c>
      <c r="B13" s="8">
        <v>61.430999999999997</v>
      </c>
      <c r="C13" s="8">
        <v>279.745</v>
      </c>
      <c r="D13" s="6">
        <f>B13/B$5</f>
        <v>1.8983621755253397E-2</v>
      </c>
      <c r="E13" s="6">
        <f>C13/C$5</f>
        <v>8.3705864751645723E-2</v>
      </c>
    </row>
    <row r="14" spans="1:5" x14ac:dyDescent="0.25">
      <c r="A14" s="10" t="s">
        <v>48</v>
      </c>
      <c r="B14" s="8">
        <v>60.552999999999997</v>
      </c>
      <c r="C14" s="8">
        <v>275.45999999999998</v>
      </c>
      <c r="D14" s="6">
        <f>B14/B$5</f>
        <v>1.8712299134734239E-2</v>
      </c>
      <c r="E14" s="6">
        <f>C14/C$5</f>
        <v>8.2423698384201077E-2</v>
      </c>
    </row>
    <row r="15" spans="1:5" x14ac:dyDescent="0.25">
      <c r="A15" s="10" t="s">
        <v>49</v>
      </c>
      <c r="B15" s="8">
        <v>156.96700000000001</v>
      </c>
      <c r="C15" s="8">
        <v>542.952</v>
      </c>
      <c r="D15" s="6">
        <f>B15/B$5</f>
        <v>4.8506489493201486E-2</v>
      </c>
      <c r="E15" s="6">
        <f>C15/C$5</f>
        <v>0.16246319569120288</v>
      </c>
    </row>
    <row r="16" spans="1:5" x14ac:dyDescent="0.25">
      <c r="A16" s="10" t="s">
        <v>39</v>
      </c>
      <c r="B16" s="8">
        <v>29.7</v>
      </c>
      <c r="C16" s="8">
        <v>425.23899999999998</v>
      </c>
      <c r="D16" s="6">
        <f>B16/B$5</f>
        <v>9.1779975278121137E-3</v>
      </c>
      <c r="E16" s="6">
        <f>C16/C$5</f>
        <v>0.12724087372830639</v>
      </c>
    </row>
    <row r="17" spans="1:5" x14ac:dyDescent="0.25">
      <c r="A17" s="8"/>
      <c r="B17" s="8"/>
      <c r="C17" s="8"/>
      <c r="D17" s="8"/>
      <c r="E17" s="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="90" zoomScaleNormal="90" workbookViewId="0">
      <selection activeCell="H7" sqref="H7"/>
    </sheetView>
  </sheetViews>
  <sheetFormatPr defaultRowHeight="15" x14ac:dyDescent="0.25"/>
  <cols>
    <col min="1" max="1" width="38.28515625" style="8" customWidth="1"/>
    <col min="2" max="2" width="15.5703125" style="8" customWidth="1"/>
    <col min="3" max="3" width="18.5703125" style="8" customWidth="1"/>
    <col min="4" max="4" width="14" style="8" bestFit="1" customWidth="1"/>
    <col min="5" max="5" width="12.5703125" style="8" customWidth="1"/>
    <col min="6" max="16384" width="9.140625" style="8"/>
  </cols>
  <sheetData>
    <row r="1" spans="1:5" ht="36" x14ac:dyDescent="0.25">
      <c r="A1" s="7" t="s">
        <v>55</v>
      </c>
      <c r="B1" s="8">
        <v>2018</v>
      </c>
      <c r="C1" s="8">
        <v>2019</v>
      </c>
    </row>
    <row r="2" spans="1:5" x14ac:dyDescent="0.25">
      <c r="A2" s="8" t="s">
        <v>17</v>
      </c>
      <c r="B2" s="3"/>
      <c r="C2" s="3"/>
      <c r="D2" s="8" t="s">
        <v>52</v>
      </c>
    </row>
    <row r="3" spans="1:5" x14ac:dyDescent="0.25">
      <c r="A3" s="8" t="s">
        <v>18</v>
      </c>
      <c r="B3" s="3"/>
      <c r="C3" s="3"/>
      <c r="D3" s="8" t="s">
        <v>53</v>
      </c>
      <c r="E3" s="8" t="s">
        <v>54</v>
      </c>
    </row>
    <row r="4" spans="1:5" x14ac:dyDescent="0.25">
      <c r="A4" s="8" t="s">
        <v>19</v>
      </c>
      <c r="B4" s="3">
        <v>121193</v>
      </c>
      <c r="C4" s="3">
        <v>419285</v>
      </c>
      <c r="D4" s="12">
        <f>B4-C4</f>
        <v>-298092</v>
      </c>
      <c r="E4" s="5">
        <f>D4/C4</f>
        <v>-0.71095317027797322</v>
      </c>
    </row>
    <row r="5" spans="1:5" ht="27.75" customHeight="1" x14ac:dyDescent="0.25">
      <c r="A5" s="13" t="s">
        <v>20</v>
      </c>
      <c r="B5" s="3">
        <v>121932</v>
      </c>
      <c r="C5" s="3">
        <v>138868</v>
      </c>
      <c r="D5" s="12">
        <f t="shared" ref="D5:D35" si="0">B5-C5</f>
        <v>-16936</v>
      </c>
      <c r="E5" s="5">
        <f t="shared" ref="E5:E35" si="1">D5/C5</f>
        <v>-0.12195754241437912</v>
      </c>
    </row>
    <row r="6" spans="1:5" x14ac:dyDescent="0.25">
      <c r="A6" s="8" t="s">
        <v>0</v>
      </c>
      <c r="B6" s="3">
        <v>7094</v>
      </c>
      <c r="C6" s="3" t="s">
        <v>32</v>
      </c>
      <c r="D6" s="12"/>
      <c r="E6" s="5"/>
    </row>
    <row r="7" spans="1:5" x14ac:dyDescent="0.25">
      <c r="A7" s="8" t="s">
        <v>1</v>
      </c>
      <c r="B7" s="3">
        <v>240056</v>
      </c>
      <c r="C7" s="3">
        <v>252765</v>
      </c>
      <c r="D7" s="12">
        <f t="shared" si="0"/>
        <v>-12709</v>
      </c>
      <c r="E7" s="5">
        <f t="shared" si="1"/>
        <v>-5.0279904258896606E-2</v>
      </c>
    </row>
    <row r="8" spans="1:5" x14ac:dyDescent="0.25">
      <c r="A8" s="8" t="s">
        <v>2</v>
      </c>
      <c r="B8" s="3">
        <v>32974</v>
      </c>
      <c r="C8" s="3"/>
      <c r="D8" s="12">
        <f t="shared" si="0"/>
        <v>32974</v>
      </c>
      <c r="E8" s="5"/>
    </row>
    <row r="9" spans="1:5" x14ac:dyDescent="0.25">
      <c r="A9" s="8" t="s">
        <v>3</v>
      </c>
      <c r="B9" s="3">
        <v>43240</v>
      </c>
      <c r="C9" s="3">
        <v>38620</v>
      </c>
      <c r="D9" s="12">
        <f t="shared" si="0"/>
        <v>4620</v>
      </c>
      <c r="E9" s="5">
        <f t="shared" si="1"/>
        <v>0.1196271361988607</v>
      </c>
    </row>
    <row r="10" spans="1:5" x14ac:dyDescent="0.25">
      <c r="A10" s="8" t="s">
        <v>4</v>
      </c>
      <c r="B10" s="3">
        <f>SUM(B4:B9)</f>
        <v>566489</v>
      </c>
      <c r="C10" s="3">
        <f>SUM(C4:C9)</f>
        <v>849538</v>
      </c>
      <c r="D10" s="12">
        <f t="shared" si="0"/>
        <v>-283049</v>
      </c>
      <c r="E10" s="5">
        <f t="shared" si="1"/>
        <v>-0.33317991661350049</v>
      </c>
    </row>
    <row r="11" spans="1:5" x14ac:dyDescent="0.25">
      <c r="A11" s="8" t="s">
        <v>21</v>
      </c>
      <c r="B11" s="3">
        <f ca="1">B11:C35</f>
        <v>0</v>
      </c>
      <c r="C11" s="3"/>
      <c r="D11" s="12">
        <f t="shared" ca="1" si="0"/>
        <v>-298092</v>
      </c>
      <c r="E11" s="5">
        <f t="shared" ca="1" si="1"/>
        <v>-0.71095317027797322</v>
      </c>
    </row>
    <row r="12" spans="1:5" x14ac:dyDescent="0.25">
      <c r="A12" s="8" t="s">
        <v>22</v>
      </c>
      <c r="B12" s="3">
        <v>716754</v>
      </c>
      <c r="C12" s="3">
        <v>685811</v>
      </c>
      <c r="D12" s="12">
        <f t="shared" si="0"/>
        <v>30943</v>
      </c>
      <c r="E12" s="5">
        <f t="shared" si="1"/>
        <v>4.5118844696279296E-2</v>
      </c>
    </row>
    <row r="13" spans="1:5" x14ac:dyDescent="0.25">
      <c r="A13" s="8" t="s">
        <v>23</v>
      </c>
      <c r="B13" s="3">
        <v>1017368</v>
      </c>
      <c r="C13" s="3">
        <v>906084</v>
      </c>
      <c r="D13" s="12">
        <f t="shared" si="0"/>
        <v>111284</v>
      </c>
      <c r="E13" s="5">
        <f t="shared" si="1"/>
        <v>0.12281863491685098</v>
      </c>
    </row>
    <row r="14" spans="1:5" x14ac:dyDescent="0.25">
      <c r="A14" s="8" t="s">
        <v>24</v>
      </c>
      <c r="B14" s="3">
        <v>227375</v>
      </c>
      <c r="C14" s="3">
        <v>65189</v>
      </c>
      <c r="D14" s="12">
        <f t="shared" si="0"/>
        <v>162186</v>
      </c>
      <c r="E14" s="5">
        <f t="shared" si="1"/>
        <v>2.48793508107196</v>
      </c>
    </row>
    <row r="15" spans="1:5" x14ac:dyDescent="0.25">
      <c r="B15" s="3">
        <v>1961497</v>
      </c>
      <c r="C15" s="3">
        <v>1657084</v>
      </c>
      <c r="D15" s="12">
        <f t="shared" si="0"/>
        <v>304413</v>
      </c>
      <c r="E15" s="5">
        <f t="shared" si="1"/>
        <v>0.1837040246601862</v>
      </c>
    </row>
    <row r="16" spans="1:5" x14ac:dyDescent="0.25">
      <c r="A16" s="8" t="s">
        <v>25</v>
      </c>
      <c r="B16" s="3">
        <v>-873909</v>
      </c>
      <c r="C16" s="3">
        <v>-780276</v>
      </c>
      <c r="D16" s="12">
        <f t="shared" si="0"/>
        <v>-93633</v>
      </c>
      <c r="E16" s="5">
        <f t="shared" si="1"/>
        <v>0.11999984620826477</v>
      </c>
    </row>
    <row r="17" spans="1:5" x14ac:dyDescent="0.25">
      <c r="B17" s="3">
        <f>SUM(B15:B16)</f>
        <v>1087588</v>
      </c>
      <c r="C17" s="3">
        <f>SUM(C15:C16)</f>
        <v>876808</v>
      </c>
      <c r="D17" s="12">
        <f t="shared" si="0"/>
        <v>210780</v>
      </c>
      <c r="E17" s="5">
        <f t="shared" si="1"/>
        <v>0.2403947044278793</v>
      </c>
    </row>
    <row r="18" spans="1:5" x14ac:dyDescent="0.25">
      <c r="A18" s="8" t="s">
        <v>5</v>
      </c>
      <c r="B18" s="3">
        <v>5363</v>
      </c>
      <c r="C18" s="3">
        <v>6897</v>
      </c>
      <c r="D18" s="12">
        <f t="shared" si="0"/>
        <v>-1534</v>
      </c>
      <c r="E18" s="5">
        <f t="shared" si="1"/>
        <v>-0.22241554298970567</v>
      </c>
    </row>
    <row r="19" spans="1:5" x14ac:dyDescent="0.25">
      <c r="A19" s="8" t="s">
        <v>26</v>
      </c>
      <c r="B19" s="3">
        <v>1659440</v>
      </c>
      <c r="C19" s="3">
        <v>1733243</v>
      </c>
      <c r="D19" s="12">
        <f t="shared" si="0"/>
        <v>-73803</v>
      </c>
      <c r="E19" s="5">
        <f t="shared" si="1"/>
        <v>-4.2580872964725659E-2</v>
      </c>
    </row>
    <row r="20" spans="1:5" x14ac:dyDescent="0.25">
      <c r="A20" s="1" t="s">
        <v>27</v>
      </c>
      <c r="B20" s="3"/>
      <c r="C20" s="3"/>
      <c r="D20" s="12">
        <f t="shared" si="0"/>
        <v>0</v>
      </c>
      <c r="E20" s="5"/>
    </row>
    <row r="21" spans="1:5" x14ac:dyDescent="0.25">
      <c r="A21" s="8" t="s">
        <v>6</v>
      </c>
      <c r="B21" s="3"/>
      <c r="C21" s="3"/>
      <c r="D21" s="12">
        <f t="shared" si="0"/>
        <v>0</v>
      </c>
      <c r="E21" s="5"/>
    </row>
    <row r="22" spans="1:5" x14ac:dyDescent="0.25">
      <c r="A22" s="8" t="s">
        <v>7</v>
      </c>
      <c r="B22" s="3">
        <v>128936</v>
      </c>
      <c r="C22" s="3">
        <v>90904</v>
      </c>
      <c r="D22" s="12">
        <f t="shared" si="0"/>
        <v>38032</v>
      </c>
      <c r="E22" s="5">
        <f t="shared" si="1"/>
        <v>0.41837542902402536</v>
      </c>
    </row>
    <row r="23" spans="1:5" x14ac:dyDescent="0.25">
      <c r="A23" s="8" t="s">
        <v>8</v>
      </c>
      <c r="B23" s="3">
        <v>69953</v>
      </c>
      <c r="C23" s="3">
        <v>101168</v>
      </c>
      <c r="D23" s="12">
        <f t="shared" si="0"/>
        <v>-31215</v>
      </c>
      <c r="E23" s="5">
        <f t="shared" si="1"/>
        <v>-0.30854618061046973</v>
      </c>
    </row>
    <row r="24" spans="1:5" x14ac:dyDescent="0.25">
      <c r="A24" s="8" t="s">
        <v>9</v>
      </c>
      <c r="B24" s="3"/>
      <c r="C24" s="3">
        <v>6649</v>
      </c>
      <c r="D24" s="12">
        <f t="shared" si="0"/>
        <v>-6649</v>
      </c>
      <c r="E24" s="5">
        <f t="shared" si="1"/>
        <v>-1</v>
      </c>
    </row>
    <row r="25" spans="1:5" x14ac:dyDescent="0.25">
      <c r="A25" s="8" t="s">
        <v>10</v>
      </c>
      <c r="B25" s="3">
        <v>198889</v>
      </c>
      <c r="C25" s="3">
        <v>198721</v>
      </c>
      <c r="D25" s="12">
        <f t="shared" si="0"/>
        <v>168</v>
      </c>
      <c r="E25" s="5">
        <f t="shared" si="1"/>
        <v>8.4540637376019645E-4</v>
      </c>
    </row>
    <row r="26" spans="1:5" x14ac:dyDescent="0.25">
      <c r="A26" s="8" t="s">
        <v>11</v>
      </c>
      <c r="B26" s="3">
        <v>9865</v>
      </c>
      <c r="C26" s="3">
        <v>9762</v>
      </c>
      <c r="D26" s="12">
        <f t="shared" si="0"/>
        <v>103</v>
      </c>
      <c r="E26" s="5">
        <f t="shared" si="1"/>
        <v>1.0551116574472445E-2</v>
      </c>
    </row>
    <row r="27" spans="1:5" x14ac:dyDescent="0.25">
      <c r="A27" s="8" t="s">
        <v>12</v>
      </c>
      <c r="B27" s="3">
        <v>62793</v>
      </c>
      <c r="C27" s="3">
        <v>91898</v>
      </c>
      <c r="D27" s="12">
        <f t="shared" si="0"/>
        <v>-29105</v>
      </c>
      <c r="E27" s="5">
        <f t="shared" si="1"/>
        <v>-0.31670983046421031</v>
      </c>
    </row>
    <row r="28" spans="1:5" x14ac:dyDescent="0.25">
      <c r="A28" s="8" t="s">
        <v>28</v>
      </c>
      <c r="B28" s="3"/>
      <c r="C28" s="3"/>
      <c r="D28" s="12">
        <f t="shared" si="0"/>
        <v>0</v>
      </c>
      <c r="E28" s="5"/>
    </row>
    <row r="29" spans="1:5" x14ac:dyDescent="0.25">
      <c r="A29" s="8" t="s">
        <v>29</v>
      </c>
      <c r="B29" s="3"/>
      <c r="C29" s="3"/>
      <c r="D29" s="12">
        <f t="shared" si="0"/>
        <v>0</v>
      </c>
      <c r="E29" s="5"/>
    </row>
    <row r="30" spans="1:5" x14ac:dyDescent="0.25">
      <c r="A30" s="8" t="s">
        <v>30</v>
      </c>
      <c r="B30" s="3"/>
      <c r="C30" s="3"/>
      <c r="D30" s="12">
        <f t="shared" si="0"/>
        <v>0</v>
      </c>
      <c r="E30" s="5"/>
    </row>
    <row r="31" spans="1:5" x14ac:dyDescent="0.25">
      <c r="A31" s="8" t="s">
        <v>31</v>
      </c>
      <c r="B31" s="3">
        <v>22100</v>
      </c>
      <c r="C31" s="3">
        <v>22803</v>
      </c>
      <c r="D31" s="12">
        <f t="shared" si="0"/>
        <v>-703</v>
      </c>
      <c r="E31" s="5">
        <f t="shared" si="1"/>
        <v>-3.0829276849537342E-2</v>
      </c>
    </row>
    <row r="32" spans="1:5" x14ac:dyDescent="0.25">
      <c r="A32" s="8" t="s">
        <v>13</v>
      </c>
      <c r="B32" s="3">
        <v>81269</v>
      </c>
      <c r="C32" s="3">
        <v>134999</v>
      </c>
      <c r="D32" s="12">
        <f t="shared" si="0"/>
        <v>-53730</v>
      </c>
      <c r="E32" s="5">
        <f t="shared" si="1"/>
        <v>-0.39800294816998644</v>
      </c>
    </row>
    <row r="33" spans="1:5" x14ac:dyDescent="0.25">
      <c r="A33" s="8" t="s">
        <v>14</v>
      </c>
      <c r="B33" s="3">
        <v>1284524</v>
      </c>
      <c r="C33" s="3">
        <v>1275060</v>
      </c>
      <c r="D33" s="12">
        <f t="shared" si="0"/>
        <v>9464</v>
      </c>
      <c r="E33" s="5">
        <f t="shared" si="1"/>
        <v>7.4223958088246826E-3</v>
      </c>
    </row>
    <row r="34" spans="1:5" x14ac:dyDescent="0.25">
      <c r="A34" s="8" t="s">
        <v>15</v>
      </c>
      <c r="B34" s="3">
        <f>SUM(B31:B33)</f>
        <v>1387893</v>
      </c>
      <c r="C34" s="3">
        <f>SUM(C31:C33)</f>
        <v>1432862</v>
      </c>
      <c r="D34" s="12">
        <f t="shared" si="0"/>
        <v>-44969</v>
      </c>
      <c r="E34" s="5">
        <f t="shared" si="1"/>
        <v>-3.1384041170747778E-2</v>
      </c>
    </row>
    <row r="35" spans="1:5" x14ac:dyDescent="0.25">
      <c r="A35" s="8" t="s">
        <v>16</v>
      </c>
      <c r="B35" s="3">
        <v>1659440</v>
      </c>
      <c r="C35" s="3">
        <v>1733243</v>
      </c>
      <c r="D35" s="12">
        <f t="shared" si="0"/>
        <v>-73803</v>
      </c>
      <c r="E35" s="5">
        <f t="shared" si="1"/>
        <v>-4.2580872964725659E-2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="80" zoomScaleNormal="80" workbookViewId="0">
      <selection activeCell="H16" sqref="H16"/>
    </sheetView>
  </sheetViews>
  <sheetFormatPr defaultRowHeight="15" x14ac:dyDescent="0.25"/>
  <cols>
    <col min="1" max="1" width="43.5703125" style="8" customWidth="1"/>
    <col min="2" max="2" width="12.85546875" style="8" customWidth="1"/>
    <col min="3" max="3" width="14.140625" style="8" customWidth="1"/>
    <col min="4" max="4" width="13.28515625" style="8" customWidth="1"/>
    <col min="5" max="5" width="12.140625" style="8" customWidth="1"/>
    <col min="6" max="16384" width="9.140625" style="8"/>
  </cols>
  <sheetData>
    <row r="1" spans="1:5" ht="42" customHeight="1" x14ac:dyDescent="0.25">
      <c r="A1" s="7" t="s">
        <v>56</v>
      </c>
    </row>
    <row r="2" spans="1:5" x14ac:dyDescent="0.25">
      <c r="B2" s="8" t="s">
        <v>41</v>
      </c>
      <c r="D2" s="1" t="s">
        <v>57</v>
      </c>
      <c r="E2" s="1"/>
    </row>
    <row r="3" spans="1:5" x14ac:dyDescent="0.25">
      <c r="D3" s="1"/>
      <c r="E3" s="1"/>
    </row>
    <row r="4" spans="1:5" x14ac:dyDescent="0.25">
      <c r="B4" s="14">
        <v>2018</v>
      </c>
      <c r="C4" s="14">
        <v>2017</v>
      </c>
      <c r="D4" s="1" t="s">
        <v>53</v>
      </c>
      <c r="E4" s="1" t="s">
        <v>58</v>
      </c>
    </row>
    <row r="5" spans="1:5" x14ac:dyDescent="0.25">
      <c r="A5" s="8" t="s">
        <v>37</v>
      </c>
      <c r="B5" s="15">
        <v>3236</v>
      </c>
      <c r="C5" s="3">
        <v>3342</v>
      </c>
      <c r="D5" s="16">
        <f>B5-C5</f>
        <v>-106</v>
      </c>
      <c r="E5" s="6">
        <f>D5/C5</f>
        <v>-3.1717534410532613E-2</v>
      </c>
    </row>
    <row r="6" spans="1:5" x14ac:dyDescent="0.25">
      <c r="A6" s="10" t="s">
        <v>38</v>
      </c>
      <c r="B6" s="3">
        <v>2975</v>
      </c>
      <c r="C6" s="3">
        <v>2700</v>
      </c>
      <c r="D6" s="16">
        <f t="shared" ref="D6:D16" si="0">B6-C6</f>
        <v>275</v>
      </c>
      <c r="E6" s="6">
        <f t="shared" ref="E6:E16" si="1">D6/C6</f>
        <v>0.10185185185185185</v>
      </c>
    </row>
    <row r="7" spans="1:5" x14ac:dyDescent="0.25">
      <c r="A7" s="10" t="s">
        <v>42</v>
      </c>
      <c r="B7" s="3">
        <v>261.26499999999999</v>
      </c>
      <c r="C7" s="3">
        <v>642</v>
      </c>
      <c r="D7" s="16">
        <f t="shared" si="0"/>
        <v>-380.73500000000001</v>
      </c>
      <c r="E7" s="6">
        <f t="shared" si="1"/>
        <v>-0.59304517133956391</v>
      </c>
    </row>
    <row r="8" spans="1:5" x14ac:dyDescent="0.25">
      <c r="A8" s="10" t="s">
        <v>43</v>
      </c>
      <c r="B8" s="3">
        <v>3206.3040000000001</v>
      </c>
      <c r="C8" s="3">
        <v>2916.9870000000001</v>
      </c>
      <c r="D8" s="16">
        <f t="shared" si="0"/>
        <v>289.31700000000001</v>
      </c>
      <c r="E8" s="6">
        <f t="shared" si="1"/>
        <v>9.9183506817137002E-2</v>
      </c>
    </row>
    <row r="9" spans="1:5" x14ac:dyDescent="0.25">
      <c r="A9" s="10" t="s">
        <v>44</v>
      </c>
      <c r="B9" s="3">
        <v>29.7</v>
      </c>
      <c r="C9" s="3">
        <v>425.23899999999998</v>
      </c>
      <c r="D9" s="16">
        <f t="shared" si="0"/>
        <v>-395.53899999999999</v>
      </c>
      <c r="E9" s="6">
        <f t="shared" si="1"/>
        <v>-0.93015692351830381</v>
      </c>
    </row>
    <row r="10" spans="1:5" x14ac:dyDescent="0.25">
      <c r="A10" s="10" t="s">
        <v>45</v>
      </c>
      <c r="B10" s="3">
        <v>0.85699999999999998</v>
      </c>
      <c r="C10" s="3">
        <v>-0.70899999999999996</v>
      </c>
      <c r="D10" s="16">
        <f t="shared" si="0"/>
        <v>1.5659999999999998</v>
      </c>
      <c r="E10" s="6">
        <f t="shared" si="1"/>
        <v>-2.2087447108603664</v>
      </c>
    </row>
    <row r="11" spans="1:5" x14ac:dyDescent="0.25">
      <c r="A11" s="10" t="s">
        <v>40</v>
      </c>
      <c r="B11" s="3">
        <v>30.556999999999999</v>
      </c>
      <c r="C11" s="3">
        <v>424.53</v>
      </c>
      <c r="D11" s="16">
        <f t="shared" si="0"/>
        <v>-393.97299999999996</v>
      </c>
      <c r="E11" s="6">
        <f t="shared" si="1"/>
        <v>-0.92802157680258168</v>
      </c>
    </row>
    <row r="12" spans="1:5" x14ac:dyDescent="0.25">
      <c r="A12" s="10" t="s">
        <v>46</v>
      </c>
      <c r="B12" s="3">
        <f>B13</f>
        <v>61.430999999999997</v>
      </c>
      <c r="C12" s="3">
        <f>C13</f>
        <v>279.745</v>
      </c>
      <c r="D12" s="16">
        <f t="shared" si="0"/>
        <v>-218.31400000000002</v>
      </c>
      <c r="E12" s="6">
        <f t="shared" si="1"/>
        <v>-0.78040358183345548</v>
      </c>
    </row>
    <row r="13" spans="1:5" x14ac:dyDescent="0.25">
      <c r="A13" s="10" t="s">
        <v>47</v>
      </c>
      <c r="B13" s="3">
        <v>61.430999999999997</v>
      </c>
      <c r="C13" s="3">
        <v>279.745</v>
      </c>
      <c r="D13" s="16">
        <f t="shared" si="0"/>
        <v>-218.31400000000002</v>
      </c>
      <c r="E13" s="6">
        <f t="shared" si="1"/>
        <v>-0.78040358183345548</v>
      </c>
    </row>
    <row r="14" spans="1:5" x14ac:dyDescent="0.25">
      <c r="A14" s="10" t="s">
        <v>48</v>
      </c>
      <c r="B14" s="3">
        <v>60.552999999999997</v>
      </c>
      <c r="C14" s="3">
        <v>275.45999999999998</v>
      </c>
      <c r="D14" s="16">
        <f t="shared" si="0"/>
        <v>-214.90699999999998</v>
      </c>
      <c r="E14" s="6">
        <f t="shared" si="1"/>
        <v>-0.78017498003339869</v>
      </c>
    </row>
    <row r="15" spans="1:5" x14ac:dyDescent="0.25">
      <c r="A15" s="10" t="s">
        <v>49</v>
      </c>
      <c r="B15" s="3">
        <v>156.96700000000001</v>
      </c>
      <c r="C15" s="3">
        <v>542.952</v>
      </c>
      <c r="D15" s="16">
        <f t="shared" si="0"/>
        <v>-385.98500000000001</v>
      </c>
      <c r="E15" s="6">
        <f t="shared" si="1"/>
        <v>-0.71090077944274999</v>
      </c>
    </row>
    <row r="16" spans="1:5" x14ac:dyDescent="0.25">
      <c r="A16" s="10" t="s">
        <v>39</v>
      </c>
      <c r="B16" s="3">
        <v>29.7</v>
      </c>
      <c r="C16" s="3">
        <v>425.23899999999998</v>
      </c>
      <c r="D16" s="16">
        <f t="shared" si="0"/>
        <v>-395.53899999999999</v>
      </c>
      <c r="E16" s="6">
        <f t="shared" si="1"/>
        <v>-0.93015692351830381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2" sqref="D2"/>
    </sheetView>
  </sheetViews>
  <sheetFormatPr defaultRowHeight="15" x14ac:dyDescent="0.25"/>
  <cols>
    <col min="1" max="1" width="19.5703125" customWidth="1"/>
    <col min="2" max="2" width="50" style="2" customWidth="1"/>
    <col min="3" max="3" width="12.5703125" customWidth="1"/>
    <col min="4" max="4" width="53.140625" style="2" customWidth="1"/>
  </cols>
  <sheetData>
    <row r="1" spans="1:4" x14ac:dyDescent="0.25">
      <c r="A1" t="s">
        <v>77</v>
      </c>
      <c r="B1" s="2" t="s">
        <v>61</v>
      </c>
      <c r="C1" t="s">
        <v>62</v>
      </c>
      <c r="D1" s="2" t="s">
        <v>66</v>
      </c>
    </row>
    <row r="2" spans="1:4" ht="45" x14ac:dyDescent="0.25">
      <c r="A2" t="s">
        <v>60</v>
      </c>
      <c r="B2" s="2" t="s">
        <v>59</v>
      </c>
      <c r="C2">
        <f>2.48</f>
        <v>2.48</v>
      </c>
      <c r="D2" s="2" t="s">
        <v>92</v>
      </c>
    </row>
    <row r="3" spans="1:4" ht="45" x14ac:dyDescent="0.25">
      <c r="A3" t="s">
        <v>63</v>
      </c>
      <c r="B3" s="2" t="s">
        <v>64</v>
      </c>
      <c r="C3">
        <v>2.86</v>
      </c>
      <c r="D3" s="2" t="s">
        <v>65</v>
      </c>
    </row>
    <row r="4" spans="1:4" ht="30" x14ac:dyDescent="0.25">
      <c r="A4" t="s">
        <v>67</v>
      </c>
      <c r="B4" s="2" t="s">
        <v>69</v>
      </c>
      <c r="C4">
        <v>2.2999999999999998</v>
      </c>
      <c r="D4" s="2" t="s">
        <v>68</v>
      </c>
    </row>
    <row r="5" spans="1:4" ht="75" x14ac:dyDescent="0.25">
      <c r="A5" t="s">
        <v>73</v>
      </c>
      <c r="B5" s="2" t="s">
        <v>72</v>
      </c>
      <c r="C5" s="17" t="s">
        <v>71</v>
      </c>
      <c r="D5" s="2" t="s">
        <v>70</v>
      </c>
    </row>
    <row r="6" spans="1:4" ht="30" x14ac:dyDescent="0.25">
      <c r="A6" t="s">
        <v>76</v>
      </c>
      <c r="B6" s="2" t="s">
        <v>74</v>
      </c>
      <c r="C6">
        <v>2.94</v>
      </c>
      <c r="D6" s="2" t="s">
        <v>75</v>
      </c>
    </row>
    <row r="7" spans="1:4" ht="60" x14ac:dyDescent="0.25">
      <c r="A7" t="s">
        <v>79</v>
      </c>
      <c r="B7" s="2" t="s">
        <v>78</v>
      </c>
      <c r="C7" s="17" t="s">
        <v>80</v>
      </c>
      <c r="D7" s="2" t="s">
        <v>81</v>
      </c>
    </row>
    <row r="8" spans="1:4" ht="30" x14ac:dyDescent="0.25">
      <c r="A8" t="s">
        <v>82</v>
      </c>
      <c r="B8" s="2" t="s">
        <v>83</v>
      </c>
      <c r="C8" t="s">
        <v>84</v>
      </c>
      <c r="D8" s="2" t="s">
        <v>85</v>
      </c>
    </row>
    <row r="9" spans="1:4" ht="45" x14ac:dyDescent="0.25">
      <c r="A9" t="s">
        <v>87</v>
      </c>
      <c r="B9" s="2" t="s">
        <v>86</v>
      </c>
      <c r="C9">
        <v>1.41</v>
      </c>
      <c r="D9" s="2" t="s">
        <v>88</v>
      </c>
    </row>
    <row r="10" spans="1:4" ht="75" x14ac:dyDescent="0.25">
      <c r="A10" t="s">
        <v>90</v>
      </c>
      <c r="B10" s="2" t="s">
        <v>89</v>
      </c>
      <c r="C10">
        <v>32.799999999999997</v>
      </c>
      <c r="D10" s="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2019-12-15T04:03:15Z</dcterms:created>
  <dcterms:modified xsi:type="dcterms:W3CDTF">2019-12-15T07:39:04Z</dcterms:modified>
</cp:coreProperties>
</file>